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1610"/>
  </bookViews>
  <sheets>
    <sheet name="2024 г." sheetId="3" r:id="rId1"/>
  </sheets>
  <calcPr calcId="145621"/>
</workbook>
</file>

<file path=xl/calcChain.xml><?xml version="1.0" encoding="utf-8"?>
<calcChain xmlns="http://schemas.openxmlformats.org/spreadsheetml/2006/main">
  <c r="C145" i="3" l="1"/>
  <c r="C136" i="3"/>
  <c r="C135" i="3"/>
  <c r="C131" i="3"/>
  <c r="C130" i="3"/>
  <c r="C129" i="3"/>
  <c r="C128" i="3"/>
  <c r="C127" i="3"/>
  <c r="C126" i="3"/>
  <c r="C125" i="3"/>
  <c r="C124" i="3"/>
  <c r="C123" i="3"/>
  <c r="C122" i="3"/>
  <c r="C118" i="3"/>
  <c r="C117" i="3"/>
  <c r="C114" i="3"/>
  <c r="C113" i="3"/>
  <c r="C112" i="3"/>
  <c r="C111" i="3"/>
  <c r="C108" i="3"/>
  <c r="C107" i="3"/>
  <c r="C106" i="3"/>
  <c r="C105" i="3"/>
  <c r="C146" i="3" s="1"/>
  <c r="C101" i="3"/>
  <c r="C90" i="3"/>
  <c r="C83" i="3"/>
  <c r="C82" i="3"/>
  <c r="C81" i="3"/>
  <c r="C75" i="3"/>
  <c r="D70" i="3"/>
</calcChain>
</file>

<file path=xl/comments1.xml><?xml version="1.0" encoding="utf-8"?>
<comments xmlns="http://schemas.openxmlformats.org/spreadsheetml/2006/main">
  <authors>
    <author>balabanova</author>
  </authors>
  <commentList>
    <comment ref="D70" authorId="0">
      <text>
        <r>
          <rPr>
            <b/>
            <sz val="9"/>
            <color indexed="81"/>
            <rFont val="Tahoma"/>
            <charset val="1"/>
          </rPr>
          <t>balabanova:</t>
        </r>
        <r>
          <rPr>
            <sz val="9"/>
            <color indexed="81"/>
            <rFont val="Tahoma"/>
            <charset val="1"/>
          </rPr>
          <t xml:space="preserve">
3124.87 от касата</t>
        </r>
      </text>
    </comment>
  </commentList>
</comments>
</file>

<file path=xl/sharedStrings.xml><?xml version="1.0" encoding="utf-8"?>
<sst xmlns="http://schemas.openxmlformats.org/spreadsheetml/2006/main" count="297" uniqueCount="189">
  <si>
    <t>Обекти</t>
  </si>
  <si>
    <t>Видове услуги и материали</t>
  </si>
  <si>
    <t>ОК</t>
  </si>
  <si>
    <t>ОБЩИНА</t>
  </si>
  <si>
    <t>КЛИСУРА /кметство/</t>
  </si>
  <si>
    <t>ОП"СТРОИТЕЛСТВО,Р-Т и ОЗЕЛЕНЯВ</t>
  </si>
  <si>
    <t>ДРУГИ МАТЕРИАЛИ</t>
  </si>
  <si>
    <t>М-ЛИ ХАРДУЕР</t>
  </si>
  <si>
    <t>ТЕЛЕФОННИ И ПОЩЕНСКИ Р/ДИ</t>
  </si>
  <si>
    <t>ШИПОЧАН /кметство/</t>
  </si>
  <si>
    <t xml:space="preserve">ДР.ВЪН.У-ГИ </t>
  </si>
  <si>
    <t>АЛИНО /кметство/</t>
  </si>
  <si>
    <t>ГОРНИ ОКОЛ /кметство/</t>
  </si>
  <si>
    <t>ДРАГУШИНОВО /кметство/</t>
  </si>
  <si>
    <t>РАДУИЛ /кметство/</t>
  </si>
  <si>
    <t>КЛУБ НА ПЕНСИОНЕРА-ЦЕНТЪР</t>
  </si>
  <si>
    <t xml:space="preserve">КОНТАКТЕН ЦЕНТЪР </t>
  </si>
  <si>
    <t xml:space="preserve">ТРАНСПОРТНИ У-ГИ </t>
  </si>
  <si>
    <t>БЕЛИ ИСКЪР /кметство/</t>
  </si>
  <si>
    <t>БЕЛЧИН /кметство/</t>
  </si>
  <si>
    <t>ГУЦАЛ /кметство/</t>
  </si>
  <si>
    <t>ДОСПЕЙ /кметство/</t>
  </si>
  <si>
    <t>КОВАЧЕВЦИ /кметство/</t>
  </si>
  <si>
    <t>МАЛА ЦЪРКВА /кметство/</t>
  </si>
  <si>
    <t>МАРИЦА /кметство/</t>
  </si>
  <si>
    <t>НОВО СЕЛО /кметство/</t>
  </si>
  <si>
    <t>ПОПОВЯНЕ /кметство/</t>
  </si>
  <si>
    <t>РАЙОВО /кметство/</t>
  </si>
  <si>
    <t>РЕЛЬОВО /кметство/</t>
  </si>
  <si>
    <t>ШИРОКИ ДОЛ /кметство/</t>
  </si>
  <si>
    <t>ЯРЛОВО /кметство/</t>
  </si>
  <si>
    <t>Р/ДИ ПРЕКФ.ПЕРСОНАЛ</t>
  </si>
  <si>
    <t>ХОНОРАРИ</t>
  </si>
  <si>
    <t>ГОВЕДАРЦИ /кметство/</t>
  </si>
  <si>
    <t>Р/ДИ ОХРАНА</t>
  </si>
  <si>
    <t>ПОДРЪЖКА СОФТУЕР</t>
  </si>
  <si>
    <t>АБОНАМЕНТ</t>
  </si>
  <si>
    <t xml:space="preserve">ПЪТНИ РАЗХОДИ </t>
  </si>
  <si>
    <t>ДОЛНИ ОКОЛ /кметство/</t>
  </si>
  <si>
    <t xml:space="preserve">ПРАЗНИЦИ </t>
  </si>
  <si>
    <t>МАДЖАРЕ /кметство/</t>
  </si>
  <si>
    <t>ТЕКУЩА ИЗДРЪЖКА -КМЕТСТВА</t>
  </si>
  <si>
    <t>НАЕМ</t>
  </si>
  <si>
    <t>ПРОЕКТ.И ИЗГРАЖД.СВЕТОФ.УРЕДБИ</t>
  </si>
  <si>
    <t>Видове услуги</t>
  </si>
  <si>
    <t>Сума</t>
  </si>
  <si>
    <t>Договори</t>
  </si>
  <si>
    <t>Конрагент</t>
  </si>
  <si>
    <t xml:space="preserve">Срок </t>
  </si>
  <si>
    <t>Озвучаване на празници по селата</t>
  </si>
  <si>
    <t>Пътни разходи на служители</t>
  </si>
  <si>
    <t xml:space="preserve">Транспортни услуги - превоз дърва по кметствата </t>
  </si>
  <si>
    <t>Телефонни услуги</t>
  </si>
  <si>
    <t>Наем за 2 бр. автомобили"Dacia Duster"</t>
  </si>
  <si>
    <t>Релийз ЕООД</t>
  </si>
  <si>
    <t>20.05.24 г.-31.12.24 г.</t>
  </si>
  <si>
    <t>Отпечатване на данъчни съобщения</t>
  </si>
  <si>
    <t>Куриерски услуги</t>
  </si>
  <si>
    <t>Пощенски услуги</t>
  </si>
  <si>
    <t>01.01.24 г.-31.12.24 г.</t>
  </si>
  <si>
    <t xml:space="preserve">Доставка на интернет </t>
  </si>
  <si>
    <t>25.03.24 г.-25.03.25 г.</t>
  </si>
  <si>
    <t>Спиди АД</t>
  </si>
  <si>
    <t>01.12.23 г.-01.12.25 г.</t>
  </si>
  <si>
    <t>Дайрект сървисиз ООД</t>
  </si>
  <si>
    <t>Български пощи АД</t>
  </si>
  <si>
    <t>А 1 България ЕАД</t>
  </si>
  <si>
    <t>няма договори</t>
  </si>
  <si>
    <t>съгл.Приложение към Решение на ОБС-Самоков за приемане на бюджета за 2024 г.</t>
  </si>
  <si>
    <t>Абонаменти (Държавен вестник,в.Капитал и сп.Архитектура)</t>
  </si>
  <si>
    <t>Охрана к-во Широки дол</t>
  </si>
  <si>
    <t>3 С СОТ ЕСОЕС ЕООД</t>
  </si>
  <si>
    <t>17.10.24 г.- 17.10.26 г.</t>
  </si>
  <si>
    <t>03.05.12 г.- автоматично продължаване след изтичане на едногодишен период</t>
  </si>
  <si>
    <t>Абонаментна поддръжка на асансьори</t>
  </si>
  <si>
    <t>Абонаментна поддръжка на телефонната централа</t>
  </si>
  <si>
    <t>05.02.24 г.-31.12.24 г.</t>
  </si>
  <si>
    <t xml:space="preserve"> Правно обслужване</t>
  </si>
  <si>
    <t>няма договор</t>
  </si>
  <si>
    <t>Привеждане в съответствие на дейностите свързани с повторно използване на някои категории данни,предвидени в Регламент № 2022/868 относно европейската рамка за управление на данните</t>
  </si>
  <si>
    <t>Европейски център по законодателство, анализ и правна експертиза-2018" ЕООД</t>
  </si>
  <si>
    <t>18.12.2023 г.-10.01.2024 г.</t>
  </si>
  <si>
    <t>Енергийно обследване ОУ"Христо Максимов"</t>
  </si>
  <si>
    <t>Изготвяне на пазарни оценки за поземлени имоти</t>
  </si>
  <si>
    <t>ОНИМ ООД и без договори</t>
  </si>
  <si>
    <t>15.03.23 г.-15.03.24 г.</t>
  </si>
  <si>
    <t>Обслужване на леки автомобили-годишни техн.прегледи,смяна на гуми, миене,смяна на масло</t>
  </si>
  <si>
    <t>Информационно обслужване -"Джулай медия","АВС КО","Адвъртайз","Уебграунд"</t>
  </si>
  <si>
    <t>Комунал солюшънс ЕООД</t>
  </si>
  <si>
    <t>24.06.24 г.-31.12.24 г.</t>
  </si>
  <si>
    <t>Сдруж.Център за соц.и икономическо развитие</t>
  </si>
  <si>
    <t>23.08.24 г.-27.09.24 г.</t>
  </si>
  <si>
    <t>Ес ти ес партнърс ООД</t>
  </si>
  <si>
    <t>18.12.23 г.-18.12.24 г.</t>
  </si>
  <si>
    <t>Наем на ПОС терминални устройства за разплащане</t>
  </si>
  <si>
    <t>ИУПП ООД</t>
  </si>
  <si>
    <t>01.01.24 г.-01.01.25 г.</t>
  </si>
  <si>
    <t>ДНВ България ЕООД</t>
  </si>
  <si>
    <t>Изграждане на изчислителен център</t>
  </si>
  <si>
    <t>Интерпро солюшънс ООД</t>
  </si>
  <si>
    <t>Си консулт 2 ЕООД</t>
  </si>
  <si>
    <t>30.11.23 г.-31.01.24 г.</t>
  </si>
  <si>
    <t>Фотографски услуги</t>
  </si>
  <si>
    <t>Получаване на информация за пазарни цени във връзка с провеждане на процедура по ЗОП</t>
  </si>
  <si>
    <t>СВЕТГЕО ЕООД</t>
  </si>
  <si>
    <t>26.01.24 г.-16.03.24 г.</t>
  </si>
  <si>
    <t>Цифров модел на регулационен план на гр.Самоков</t>
  </si>
  <si>
    <t>Кооперация Панда</t>
  </si>
  <si>
    <t>05.04.24 г.-05.04.27 г.</t>
  </si>
  <si>
    <t>Разходи за поддръжка на хардуер -МФУ"Коника Минолта"</t>
  </si>
  <si>
    <t>Други-нотариални заверки,изработка на табели и удостоверения за категоризация,копиране и плотиране на чертежи,подвързване с книговинил,предоставяне на изходни данни от ЧЕЗ,публикуване на обяви,разходи за трудова медицина,технически преглед на газовата инсталация в сградата на общината,получаване на статистически данни от НСИ,смяна патронници на врати</t>
  </si>
  <si>
    <t>Трасиране на поземлени имоти</t>
  </si>
  <si>
    <t>Текуща издръжка на кметствата-зареждане на пожарогасители,книгоподвързване,рязане и цепене на дърва,демонтаж и монтаж на климатици в с.Г.Окол</t>
  </si>
  <si>
    <t>Брандиране на стъкла - Контактен център</t>
  </si>
  <si>
    <t>Хонорари в т.ч.</t>
  </si>
  <si>
    <t>Обучения и участия в семинари на служители от общ.администрация</t>
  </si>
  <si>
    <t>Телефонни,пощенски услуги/интернет,абонамент и информационно обслужване в т.ч.</t>
  </si>
  <si>
    <t>Съгласуване на проекти и оценка на съответствието за европейски проект</t>
  </si>
  <si>
    <t>ОБЩО:</t>
  </si>
  <si>
    <t>БУЛЛИФТ ГРУП ООД</t>
  </si>
  <si>
    <t>01.09.23 г.-01.09.24 г.</t>
  </si>
  <si>
    <t>Теленова ООД</t>
  </si>
  <si>
    <t>ЦКБ АД</t>
  </si>
  <si>
    <t>Наем помещение в с.М.Църква</t>
  </si>
  <si>
    <t>№</t>
  </si>
  <si>
    <t>02.07.24 г.-02.11.24 г.</t>
  </si>
  <si>
    <t>16.08.24 г.-16.02.25 г.</t>
  </si>
  <si>
    <t>02.02.24 г.-02.02.25г.</t>
  </si>
  <si>
    <t>Поддръжка и ремонт на абонатните линии и телефонните апарати в сградата на общината</t>
  </si>
  <si>
    <t>01.05.23 г.-автоматично продължаване след изтичане на едногодишен период</t>
  </si>
  <si>
    <t>01.01.21 г.-автоматично продължаване след изтичане на едногодишен период</t>
  </si>
  <si>
    <t>12.09.24 г.-12.09.27 г.</t>
  </si>
  <si>
    <t>02.08.24 г.-18.09.24 г.</t>
  </si>
  <si>
    <t>Сертифициране по медународни стандарти на с-ма ISO 9001:2015</t>
  </si>
  <si>
    <t>Румен Вучков</t>
  </si>
  <si>
    <t>01.10.24 г.-01.10.25 г.</t>
  </si>
  <si>
    <t>05.06.24 г.-10.06.24 г.</t>
  </si>
  <si>
    <t>Рязане и цепене на дърва по кметствата</t>
  </si>
  <si>
    <t>Справка за извършени разходи за външни услуги в дейност 122 "Общинска администрация" за 2024 г.</t>
  </si>
  <si>
    <t xml:space="preserve">Разходи за образуване на изпълнителни дела от ЧСИ </t>
  </si>
  <si>
    <t>Система за защита на УЕБ базирани системи от неправомерен достъп от интернет мрежи</t>
  </si>
  <si>
    <t>ПП "МАТЕУС"</t>
  </si>
  <si>
    <t>Информационно обслужване АД</t>
  </si>
  <si>
    <t>ПП "Граждански договори"</t>
  </si>
  <si>
    <t>ПП"Поликонт"</t>
  </si>
  <si>
    <t>С+С Аутоматион ООД</t>
  </si>
  <si>
    <t>Антивирусна програма</t>
  </si>
  <si>
    <t>Антивирус БГ ЕООД</t>
  </si>
  <si>
    <t>WAN мрежа</t>
  </si>
  <si>
    <t>Диаматикс ООД</t>
  </si>
  <si>
    <t>Поддръжка сайт на община Самоков</t>
  </si>
  <si>
    <t>Супер хостинг.БГ ЕООД</t>
  </si>
  <si>
    <t>КомСи 54 – Васил Зашев и съдружници“ ООД</t>
  </si>
  <si>
    <t>ПП"ИСФО"</t>
  </si>
  <si>
    <t>ПП"АРМСОФТ"</t>
  </si>
  <si>
    <t>Армсофт ЕООД</t>
  </si>
  <si>
    <t>Сиела норма АД</t>
  </si>
  <si>
    <t>ПП"СИЕЛА"</t>
  </si>
  <si>
    <t>ПП"АПИС"</t>
  </si>
  <si>
    <t>Сенетик България ЕООД</t>
  </si>
  <si>
    <t>Софтуер телефонна централа</t>
  </si>
  <si>
    <t>Таби солюшънс  ЕООД</t>
  </si>
  <si>
    <t>ПП"Уеб-анкета"</t>
  </si>
  <si>
    <t>ПП "AUTO CAD"</t>
  </si>
  <si>
    <t>Тестер систем Ангелови и сие СД</t>
  </si>
  <si>
    <t xml:space="preserve">Хостинг услуга </t>
  </si>
  <si>
    <t>Ди ем ай дивелопмънт ЕООД</t>
  </si>
  <si>
    <t>Стоар 08 ЕООД</t>
  </si>
  <si>
    <t>GPS абонамент за проследяване на автомобили</t>
  </si>
  <si>
    <t>Поддръжка на касови апарати</t>
  </si>
  <si>
    <t xml:space="preserve">Поддръжка на софтуер </t>
  </si>
  <si>
    <t>Електронни подписи</t>
  </si>
  <si>
    <t>Инфонотари ЕАД</t>
  </si>
  <si>
    <t>ПП "МIKAD"</t>
  </si>
  <si>
    <t>ДЕС ООД</t>
  </si>
  <si>
    <t>Системи за финасово управление и контрол /СФУК/</t>
  </si>
  <si>
    <t>ЕТ Колма -Кольо Христов</t>
  </si>
  <si>
    <t>Физическо лице</t>
  </si>
  <si>
    <t>Физически лица</t>
  </si>
  <si>
    <t>Разработване на инструмент за изчисляване  на допълнителните възнаграждения за постигнати резултати на служителите в общ.администрация</t>
  </si>
  <si>
    <t>Мониторинг и анализ на дейността по възлагане на обществени поръчки в община Самоков</t>
  </si>
  <si>
    <t>Консултантска услуга, свързана с анализ на дейностите по сметосъбиране и подготовка на техническа документация за възлагане</t>
  </si>
  <si>
    <t>Консултантска услуга за подаане на пректно предложение по програма "ЛАЙФ"</t>
  </si>
  <si>
    <t xml:space="preserve">Анализ на етапите за изпълнение на ключови дейности, програми и процеси в Община Самоков за периода 2023-2027 вкл. </t>
  </si>
  <si>
    <t>Анализ на дейността на община Самоков и общинските предприятия</t>
  </si>
  <si>
    <t>Ушиване на рекламни торбички</t>
  </si>
  <si>
    <t>първични счетоводни документи</t>
  </si>
  <si>
    <t>Изготвяне на предложения за дизайн на интернет страницата на Община Самоков,изготвяне на методическо ръководство за ползване на системата на Контактния център, извършване на актуализация на административната структура на община Самоков в платформите, ползвани от общината, попълване на съдържание в Електрония портал на Община Самоков и на вътрешната страница на общината</t>
  </si>
  <si>
    <t>процесуално представителство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</si>
</sst>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0"/>
      <color theme="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4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4" fontId="3" fillId="2" borderId="0" xfId="0" applyNumberFormat="1" applyFont="1" applyFill="1" applyAlignment="1">
      <alignment wrapText="1"/>
    </xf>
    <xf numFmtId="4" fontId="4" fillId="0" borderId="0" xfId="0" applyNumberFormat="1" applyFont="1" applyAlignment="1">
      <alignment wrapText="1"/>
    </xf>
    <xf numFmtId="0" fontId="6" fillId="0" borderId="1" xfId="0" applyFont="1" applyBorder="1" applyAlignment="1">
      <alignment vertical="center" wrapText="1"/>
    </xf>
    <xf numFmtId="4" fontId="6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0" fontId="4" fillId="0" borderId="3" xfId="0" applyFont="1" applyBorder="1" applyAlignment="1">
      <alignment wrapText="1"/>
    </xf>
    <xf numFmtId="0" fontId="4" fillId="0" borderId="1" xfId="0" applyFont="1" applyBorder="1" applyAlignment="1">
      <alignment vertical="center" wrapText="1"/>
    </xf>
    <xf numFmtId="2" fontId="4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wrapText="1"/>
    </xf>
    <xf numFmtId="0" fontId="4" fillId="2" borderId="0" xfId="0" applyFont="1" applyFill="1" applyAlignment="1">
      <alignment wrapText="1"/>
    </xf>
    <xf numFmtId="4" fontId="6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5" fillId="0" borderId="7" xfId="0" applyFont="1" applyBorder="1" applyAlignment="1">
      <alignment wrapText="1"/>
    </xf>
    <xf numFmtId="0" fontId="6" fillId="0" borderId="2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4" fontId="4" fillId="0" borderId="2" xfId="0" applyNumberFormat="1" applyFont="1" applyBorder="1" applyAlignment="1">
      <alignment vertical="top" wrapText="1"/>
    </xf>
    <xf numFmtId="4" fontId="4" fillId="0" borderId="3" xfId="0" applyNumberFormat="1" applyFont="1" applyBorder="1" applyAlignment="1">
      <alignment vertical="top" wrapText="1"/>
    </xf>
  </cellXfs>
  <cellStyles count="1">
    <cellStyle name="Нормален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46"/>
  <sheetViews>
    <sheetView tabSelected="1" topLeftCell="A75" workbookViewId="0">
      <selection activeCell="E116" sqref="E116"/>
    </sheetView>
  </sheetViews>
  <sheetFormatPr defaultColWidth="13.140625" defaultRowHeight="15" customHeight="1" x14ac:dyDescent="0.2"/>
  <cols>
    <col min="1" max="1" width="4.5703125" style="5" bestFit="1" customWidth="1"/>
    <col min="2" max="2" width="67" style="5" bestFit="1" customWidth="1"/>
    <col min="3" max="3" width="14.28515625" style="5" customWidth="1"/>
    <col min="4" max="4" width="29.42578125" style="5" bestFit="1" customWidth="1"/>
    <col min="5" max="5" width="29" style="5" bestFit="1" customWidth="1"/>
    <col min="6" max="16384" width="13.140625" style="5"/>
  </cols>
  <sheetData>
    <row r="1" spans="1:5" ht="32.25" hidden="1" customHeight="1" x14ac:dyDescent="0.2">
      <c r="A1" s="6"/>
      <c r="B1" s="6" t="s">
        <v>0</v>
      </c>
      <c r="C1" s="6" t="s">
        <v>1</v>
      </c>
      <c r="D1" s="6" t="s">
        <v>2</v>
      </c>
      <c r="E1" s="6"/>
    </row>
    <row r="2" spans="1:5" ht="15" hidden="1" customHeight="1" x14ac:dyDescent="0.2">
      <c r="A2" s="6"/>
      <c r="B2" s="6" t="s">
        <v>3</v>
      </c>
      <c r="C2" s="6"/>
      <c r="D2" s="7">
        <v>325.07</v>
      </c>
      <c r="E2" s="6"/>
    </row>
    <row r="3" spans="1:5" ht="15" hidden="1" customHeight="1" x14ac:dyDescent="0.2">
      <c r="A3" s="6"/>
      <c r="B3" s="6" t="s">
        <v>4</v>
      </c>
      <c r="C3" s="6"/>
      <c r="D3" s="7">
        <v>-8</v>
      </c>
      <c r="E3" s="6"/>
    </row>
    <row r="4" spans="1:5" ht="15" hidden="1" customHeight="1" x14ac:dyDescent="0.2">
      <c r="A4" s="6"/>
      <c r="B4" s="6"/>
      <c r="C4" s="6"/>
      <c r="D4" s="7">
        <v>-0.78</v>
      </c>
      <c r="E4" s="6"/>
    </row>
    <row r="5" spans="1:5" ht="15" hidden="1" customHeight="1" x14ac:dyDescent="0.2">
      <c r="A5" s="6"/>
      <c r="B5" s="6" t="s">
        <v>5</v>
      </c>
      <c r="C5" s="6"/>
      <c r="D5" s="7">
        <v>-39.299999999999997</v>
      </c>
      <c r="E5" s="6"/>
    </row>
    <row r="6" spans="1:5" ht="15" hidden="1" customHeight="1" x14ac:dyDescent="0.2">
      <c r="A6" s="6"/>
      <c r="B6" s="6" t="s">
        <v>3</v>
      </c>
      <c r="C6" s="6" t="s">
        <v>6</v>
      </c>
      <c r="D6" s="7">
        <v>-27</v>
      </c>
      <c r="E6" s="6"/>
    </row>
    <row r="7" spans="1:5" ht="15" hidden="1" customHeight="1" x14ac:dyDescent="0.2">
      <c r="A7" s="6"/>
      <c r="B7" s="6" t="s">
        <v>3</v>
      </c>
      <c r="C7" s="6" t="s">
        <v>7</v>
      </c>
      <c r="D7" s="7">
        <v>419.08</v>
      </c>
      <c r="E7" s="6"/>
    </row>
    <row r="8" spans="1:5" ht="15" hidden="1" customHeight="1" x14ac:dyDescent="0.2">
      <c r="A8" s="6"/>
      <c r="B8" s="6" t="s">
        <v>3</v>
      </c>
      <c r="C8" s="6" t="s">
        <v>8</v>
      </c>
      <c r="D8" s="7">
        <v>57744.05</v>
      </c>
      <c r="E8" s="6"/>
    </row>
    <row r="9" spans="1:5" ht="15" hidden="1" customHeight="1" x14ac:dyDescent="0.2">
      <c r="A9" s="6"/>
      <c r="B9" s="6"/>
      <c r="C9" s="6" t="s">
        <v>8</v>
      </c>
      <c r="D9" s="7">
        <v>12267.04</v>
      </c>
      <c r="E9" s="6"/>
    </row>
    <row r="10" spans="1:5" ht="15" hidden="1" customHeight="1" x14ac:dyDescent="0.2">
      <c r="A10" s="6"/>
      <c r="B10" s="6" t="s">
        <v>9</v>
      </c>
      <c r="C10" s="6" t="s">
        <v>8</v>
      </c>
      <c r="D10" s="7">
        <v>541.54999999999995</v>
      </c>
      <c r="E10" s="6"/>
    </row>
    <row r="11" spans="1:5" ht="15" hidden="1" customHeight="1" x14ac:dyDescent="0.2">
      <c r="A11" s="6"/>
      <c r="B11" s="6" t="s">
        <v>3</v>
      </c>
      <c r="C11" s="6" t="s">
        <v>10</v>
      </c>
      <c r="D11" s="7">
        <v>222562.93</v>
      </c>
      <c r="E11" s="6"/>
    </row>
    <row r="12" spans="1:5" ht="15" hidden="1" customHeight="1" x14ac:dyDescent="0.2">
      <c r="A12" s="6"/>
      <c r="B12" s="6" t="s">
        <v>11</v>
      </c>
      <c r="C12" s="6" t="s">
        <v>10</v>
      </c>
      <c r="D12" s="7">
        <v>396</v>
      </c>
      <c r="E12" s="6"/>
    </row>
    <row r="13" spans="1:5" ht="15" hidden="1" customHeight="1" x14ac:dyDescent="0.2">
      <c r="A13" s="6"/>
      <c r="B13" s="6" t="s">
        <v>12</v>
      </c>
      <c r="C13" s="6" t="s">
        <v>10</v>
      </c>
      <c r="D13" s="7">
        <v>1200</v>
      </c>
      <c r="E13" s="6"/>
    </row>
    <row r="14" spans="1:5" ht="15" hidden="1" customHeight="1" x14ac:dyDescent="0.2">
      <c r="A14" s="6"/>
      <c r="B14" s="6" t="s">
        <v>13</v>
      </c>
      <c r="C14" s="6" t="s">
        <v>10</v>
      </c>
      <c r="D14" s="7">
        <v>97.08</v>
      </c>
      <c r="E14" s="6"/>
    </row>
    <row r="15" spans="1:5" ht="15" hidden="1" customHeight="1" x14ac:dyDescent="0.2">
      <c r="A15" s="6"/>
      <c r="B15" s="6" t="s">
        <v>4</v>
      </c>
      <c r="C15" s="6" t="s">
        <v>10</v>
      </c>
      <c r="D15" s="7">
        <v>8</v>
      </c>
      <c r="E15" s="6"/>
    </row>
    <row r="16" spans="1:5" ht="15" hidden="1" customHeight="1" x14ac:dyDescent="0.2">
      <c r="A16" s="6"/>
      <c r="B16" s="6"/>
      <c r="C16" s="6" t="s">
        <v>10</v>
      </c>
      <c r="D16" s="7">
        <v>19396.47</v>
      </c>
      <c r="E16" s="6"/>
    </row>
    <row r="17" spans="1:5" ht="15" hidden="1" customHeight="1" x14ac:dyDescent="0.2">
      <c r="A17" s="6"/>
      <c r="B17" s="6" t="s">
        <v>14</v>
      </c>
      <c r="C17" s="6" t="s">
        <v>10</v>
      </c>
      <c r="D17" s="7">
        <v>259.32</v>
      </c>
      <c r="E17" s="6"/>
    </row>
    <row r="18" spans="1:5" ht="15" hidden="1" customHeight="1" x14ac:dyDescent="0.2">
      <c r="A18" s="6"/>
      <c r="B18" s="6" t="s">
        <v>9</v>
      </c>
      <c r="C18" s="6" t="s">
        <v>10</v>
      </c>
      <c r="D18" s="7">
        <v>144</v>
      </c>
      <c r="E18" s="6"/>
    </row>
    <row r="19" spans="1:5" ht="15" hidden="1" customHeight="1" x14ac:dyDescent="0.2">
      <c r="A19" s="6"/>
      <c r="B19" s="6" t="s">
        <v>15</v>
      </c>
      <c r="C19" s="6" t="s">
        <v>10</v>
      </c>
      <c r="D19" s="7">
        <v>42</v>
      </c>
      <c r="E19" s="6"/>
    </row>
    <row r="20" spans="1:5" ht="15" hidden="1" customHeight="1" x14ac:dyDescent="0.2">
      <c r="A20" s="6"/>
      <c r="B20" s="6" t="s">
        <v>16</v>
      </c>
      <c r="C20" s="6" t="s">
        <v>10</v>
      </c>
      <c r="D20" s="7">
        <v>2312.4</v>
      </c>
      <c r="E20" s="6"/>
    </row>
    <row r="21" spans="1:5" ht="15" hidden="1" customHeight="1" x14ac:dyDescent="0.2">
      <c r="A21" s="6"/>
      <c r="B21" s="6" t="s">
        <v>3</v>
      </c>
      <c r="C21" s="6" t="s">
        <v>17</v>
      </c>
      <c r="D21" s="7">
        <v>120</v>
      </c>
      <c r="E21" s="6"/>
    </row>
    <row r="22" spans="1:5" ht="15" hidden="1" customHeight="1" x14ac:dyDescent="0.2">
      <c r="A22" s="6"/>
      <c r="B22" s="6" t="s">
        <v>11</v>
      </c>
      <c r="C22" s="6" t="s">
        <v>17</v>
      </c>
      <c r="D22" s="7">
        <v>360</v>
      </c>
      <c r="E22" s="6"/>
    </row>
    <row r="23" spans="1:5" ht="15" hidden="1" customHeight="1" x14ac:dyDescent="0.2">
      <c r="A23" s="6"/>
      <c r="B23" s="6" t="s">
        <v>18</v>
      </c>
      <c r="C23" s="6" t="s">
        <v>17</v>
      </c>
      <c r="D23" s="7">
        <v>360</v>
      </c>
      <c r="E23" s="6"/>
    </row>
    <row r="24" spans="1:5" ht="15" hidden="1" customHeight="1" x14ac:dyDescent="0.2">
      <c r="A24" s="6"/>
      <c r="B24" s="6" t="s">
        <v>19</v>
      </c>
      <c r="C24" s="6" t="s">
        <v>17</v>
      </c>
      <c r="D24" s="7">
        <v>360</v>
      </c>
      <c r="E24" s="6"/>
    </row>
    <row r="25" spans="1:5" ht="15" hidden="1" customHeight="1" x14ac:dyDescent="0.2">
      <c r="A25" s="6"/>
      <c r="B25" s="6" t="s">
        <v>20</v>
      </c>
      <c r="C25" s="6" t="s">
        <v>17</v>
      </c>
      <c r="D25" s="7">
        <v>360</v>
      </c>
      <c r="E25" s="6"/>
    </row>
    <row r="26" spans="1:5" ht="15" hidden="1" customHeight="1" x14ac:dyDescent="0.2">
      <c r="A26" s="6"/>
      <c r="B26" s="6" t="s">
        <v>13</v>
      </c>
      <c r="C26" s="6" t="s">
        <v>17</v>
      </c>
      <c r="D26" s="7">
        <v>720</v>
      </c>
      <c r="E26" s="6"/>
    </row>
    <row r="27" spans="1:5" ht="15" hidden="1" customHeight="1" x14ac:dyDescent="0.2">
      <c r="A27" s="6"/>
      <c r="B27" s="6" t="s">
        <v>21</v>
      </c>
      <c r="C27" s="6" t="s">
        <v>17</v>
      </c>
      <c r="D27" s="7">
        <v>660</v>
      </c>
      <c r="E27" s="6"/>
    </row>
    <row r="28" spans="1:5" ht="15" hidden="1" customHeight="1" x14ac:dyDescent="0.2">
      <c r="A28" s="6"/>
      <c r="B28" s="6" t="s">
        <v>4</v>
      </c>
      <c r="C28" s="6" t="s">
        <v>17</v>
      </c>
      <c r="D28" s="7">
        <v>360</v>
      </c>
      <c r="E28" s="6"/>
    </row>
    <row r="29" spans="1:5" ht="15" hidden="1" customHeight="1" x14ac:dyDescent="0.2">
      <c r="A29" s="6"/>
      <c r="B29" s="6" t="s">
        <v>22</v>
      </c>
      <c r="C29" s="6" t="s">
        <v>17</v>
      </c>
      <c r="D29" s="7">
        <v>384</v>
      </c>
      <c r="E29" s="6"/>
    </row>
    <row r="30" spans="1:5" ht="15" hidden="1" customHeight="1" x14ac:dyDescent="0.2">
      <c r="A30" s="6"/>
      <c r="B30" s="6"/>
      <c r="C30" s="6" t="s">
        <v>17</v>
      </c>
      <c r="D30" s="7">
        <v>120</v>
      </c>
      <c r="E30" s="6"/>
    </row>
    <row r="31" spans="1:5" ht="15" hidden="1" customHeight="1" x14ac:dyDescent="0.2">
      <c r="A31" s="6"/>
      <c r="B31" s="6" t="s">
        <v>23</v>
      </c>
      <c r="C31" s="6" t="s">
        <v>17</v>
      </c>
      <c r="D31" s="7">
        <v>360</v>
      </c>
      <c r="E31" s="6"/>
    </row>
    <row r="32" spans="1:5" ht="15" hidden="1" customHeight="1" x14ac:dyDescent="0.2">
      <c r="A32" s="6"/>
      <c r="B32" s="6" t="s">
        <v>24</v>
      </c>
      <c r="C32" s="6" t="s">
        <v>17</v>
      </c>
      <c r="D32" s="7">
        <v>300</v>
      </c>
      <c r="E32" s="6"/>
    </row>
    <row r="33" spans="1:5" ht="15" hidden="1" customHeight="1" x14ac:dyDescent="0.2">
      <c r="A33" s="6"/>
      <c r="B33" s="6" t="s">
        <v>25</v>
      </c>
      <c r="C33" s="6" t="s">
        <v>17</v>
      </c>
      <c r="D33" s="7">
        <v>720</v>
      </c>
      <c r="E33" s="6"/>
    </row>
    <row r="34" spans="1:5" ht="15" hidden="1" customHeight="1" x14ac:dyDescent="0.2">
      <c r="A34" s="6"/>
      <c r="B34" s="6" t="s">
        <v>26</v>
      </c>
      <c r="C34" s="6" t="s">
        <v>17</v>
      </c>
      <c r="D34" s="7">
        <v>360</v>
      </c>
      <c r="E34" s="6"/>
    </row>
    <row r="35" spans="1:5" ht="15" hidden="1" customHeight="1" x14ac:dyDescent="0.2">
      <c r="A35" s="6"/>
      <c r="B35" s="6" t="s">
        <v>14</v>
      </c>
      <c r="C35" s="6" t="s">
        <v>17</v>
      </c>
      <c r="D35" s="7">
        <v>360</v>
      </c>
      <c r="E35" s="6"/>
    </row>
    <row r="36" spans="1:5" ht="15" hidden="1" customHeight="1" x14ac:dyDescent="0.2">
      <c r="A36" s="6"/>
      <c r="B36" s="6" t="s">
        <v>27</v>
      </c>
      <c r="C36" s="6" t="s">
        <v>17</v>
      </c>
      <c r="D36" s="7">
        <v>720</v>
      </c>
      <c r="E36" s="6"/>
    </row>
    <row r="37" spans="1:5" ht="15" hidden="1" customHeight="1" x14ac:dyDescent="0.2">
      <c r="A37" s="6"/>
      <c r="B37" s="6" t="s">
        <v>28</v>
      </c>
      <c r="C37" s="6" t="s">
        <v>17</v>
      </c>
      <c r="D37" s="7">
        <v>360</v>
      </c>
      <c r="E37" s="6"/>
    </row>
    <row r="38" spans="1:5" ht="25.5" hidden="1" x14ac:dyDescent="0.2">
      <c r="A38" s="6"/>
      <c r="B38" s="6" t="s">
        <v>9</v>
      </c>
      <c r="C38" s="6" t="s">
        <v>17</v>
      </c>
      <c r="D38" s="7">
        <v>720</v>
      </c>
      <c r="E38" s="6"/>
    </row>
    <row r="39" spans="1:5" ht="25.5" hidden="1" x14ac:dyDescent="0.2">
      <c r="A39" s="6"/>
      <c r="B39" s="6" t="s">
        <v>29</v>
      </c>
      <c r="C39" s="6" t="s">
        <v>17</v>
      </c>
      <c r="D39" s="7">
        <v>720</v>
      </c>
      <c r="E39" s="6"/>
    </row>
    <row r="40" spans="1:5" ht="25.5" hidden="1" x14ac:dyDescent="0.2">
      <c r="A40" s="6"/>
      <c r="B40" s="6" t="s">
        <v>30</v>
      </c>
      <c r="C40" s="6" t="s">
        <v>17</v>
      </c>
      <c r="D40" s="7">
        <v>360</v>
      </c>
      <c r="E40" s="6"/>
    </row>
    <row r="41" spans="1:5" ht="38.25" hidden="1" x14ac:dyDescent="0.2">
      <c r="A41" s="6"/>
      <c r="B41" s="6" t="s">
        <v>3</v>
      </c>
      <c r="C41" s="6" t="s">
        <v>31</v>
      </c>
      <c r="D41" s="7">
        <v>13461.44</v>
      </c>
      <c r="E41" s="6"/>
    </row>
    <row r="42" spans="1:5" ht="38.25" hidden="1" x14ac:dyDescent="0.2">
      <c r="A42" s="6"/>
      <c r="B42" s="6"/>
      <c r="C42" s="6" t="s">
        <v>31</v>
      </c>
      <c r="D42" s="7">
        <v>5010</v>
      </c>
      <c r="E42" s="6"/>
    </row>
    <row r="43" spans="1:5" ht="12.75" hidden="1" x14ac:dyDescent="0.2">
      <c r="A43" s="6"/>
      <c r="B43" s="6" t="s">
        <v>3</v>
      </c>
      <c r="C43" s="6" t="s">
        <v>32</v>
      </c>
      <c r="D43" s="7">
        <v>13384</v>
      </c>
      <c r="E43" s="6"/>
    </row>
    <row r="44" spans="1:5" ht="12.75" hidden="1" x14ac:dyDescent="0.2">
      <c r="A44" s="6"/>
      <c r="B44" s="6" t="s">
        <v>18</v>
      </c>
      <c r="C44" s="6" t="s">
        <v>32</v>
      </c>
      <c r="D44" s="7">
        <v>300</v>
      </c>
      <c r="E44" s="6"/>
    </row>
    <row r="45" spans="1:5" ht="12.75" hidden="1" x14ac:dyDescent="0.2">
      <c r="A45" s="6"/>
      <c r="B45" s="6" t="s">
        <v>33</v>
      </c>
      <c r="C45" s="6" t="s">
        <v>32</v>
      </c>
      <c r="D45" s="7">
        <v>525</v>
      </c>
      <c r="E45" s="6"/>
    </row>
    <row r="46" spans="1:5" ht="12.75" hidden="1" x14ac:dyDescent="0.2">
      <c r="A46" s="6"/>
      <c r="B46" s="6" t="s">
        <v>20</v>
      </c>
      <c r="C46" s="6" t="s">
        <v>32</v>
      </c>
      <c r="D46" s="7">
        <v>300</v>
      </c>
      <c r="E46" s="6"/>
    </row>
    <row r="47" spans="1:5" ht="12.75" hidden="1" x14ac:dyDescent="0.2">
      <c r="A47" s="6"/>
      <c r="B47" s="6" t="s">
        <v>13</v>
      </c>
      <c r="C47" s="6" t="s">
        <v>32</v>
      </c>
      <c r="D47" s="7">
        <v>300</v>
      </c>
      <c r="E47" s="6"/>
    </row>
    <row r="48" spans="1:5" ht="12.75" hidden="1" x14ac:dyDescent="0.2">
      <c r="A48" s="6"/>
      <c r="B48" s="6" t="s">
        <v>21</v>
      </c>
      <c r="C48" s="6" t="s">
        <v>32</v>
      </c>
      <c r="D48" s="7">
        <v>300</v>
      </c>
      <c r="E48" s="6"/>
    </row>
    <row r="49" spans="1:5" ht="12.75" hidden="1" x14ac:dyDescent="0.2">
      <c r="A49" s="6"/>
      <c r="B49" s="6" t="s">
        <v>24</v>
      </c>
      <c r="C49" s="6" t="s">
        <v>32</v>
      </c>
      <c r="D49" s="7">
        <v>18.75</v>
      </c>
      <c r="E49" s="6"/>
    </row>
    <row r="50" spans="1:5" ht="12.75" hidden="1" x14ac:dyDescent="0.2">
      <c r="A50" s="6"/>
      <c r="B50" s="6" t="s">
        <v>9</v>
      </c>
      <c r="C50" s="6" t="s">
        <v>32</v>
      </c>
      <c r="D50" s="7">
        <v>18.75</v>
      </c>
      <c r="E50" s="6"/>
    </row>
    <row r="51" spans="1:5" ht="12.75" hidden="1" x14ac:dyDescent="0.2">
      <c r="A51" s="6"/>
      <c r="B51" s="6" t="s">
        <v>29</v>
      </c>
      <c r="C51" s="6" t="s">
        <v>32</v>
      </c>
      <c r="D51" s="7">
        <v>330</v>
      </c>
      <c r="E51" s="6"/>
    </row>
    <row r="52" spans="1:5" ht="12.75" hidden="1" x14ac:dyDescent="0.2">
      <c r="A52" s="6"/>
      <c r="B52" s="6"/>
      <c r="C52" s="6" t="s">
        <v>34</v>
      </c>
      <c r="D52" s="7">
        <v>72</v>
      </c>
      <c r="E52" s="6"/>
    </row>
    <row r="53" spans="1:5" ht="12.75" hidden="1" x14ac:dyDescent="0.2">
      <c r="A53" s="6"/>
      <c r="B53" s="6" t="s">
        <v>29</v>
      </c>
      <c r="C53" s="6" t="s">
        <v>34</v>
      </c>
      <c r="D53" s="7">
        <v>144</v>
      </c>
      <c r="E53" s="6"/>
    </row>
    <row r="54" spans="1:5" ht="25.5" hidden="1" x14ac:dyDescent="0.2">
      <c r="A54" s="6"/>
      <c r="B54" s="6" t="s">
        <v>3</v>
      </c>
      <c r="C54" s="6" t="s">
        <v>35</v>
      </c>
      <c r="D54" s="7">
        <v>59254.78</v>
      </c>
      <c r="E54" s="6"/>
    </row>
    <row r="55" spans="1:5" ht="25.5" hidden="1" x14ac:dyDescent="0.2">
      <c r="A55" s="6"/>
      <c r="B55" s="6"/>
      <c r="C55" s="6" t="s">
        <v>35</v>
      </c>
      <c r="D55" s="7">
        <v>283.19</v>
      </c>
      <c r="E55" s="6"/>
    </row>
    <row r="56" spans="1:5" ht="12.75" hidden="1" x14ac:dyDescent="0.2">
      <c r="A56" s="6"/>
      <c r="B56" s="6" t="s">
        <v>3</v>
      </c>
      <c r="C56" s="6" t="s">
        <v>36</v>
      </c>
      <c r="D56" s="7">
        <v>728.01</v>
      </c>
      <c r="E56" s="6"/>
    </row>
    <row r="57" spans="1:5" ht="25.5" hidden="1" x14ac:dyDescent="0.2">
      <c r="A57" s="6"/>
      <c r="B57" s="6" t="s">
        <v>3</v>
      </c>
      <c r="C57" s="6" t="s">
        <v>37</v>
      </c>
      <c r="D57" s="7">
        <v>6997.55</v>
      </c>
      <c r="E57" s="6"/>
    </row>
    <row r="58" spans="1:5" ht="12.75" hidden="1" x14ac:dyDescent="0.2">
      <c r="A58" s="6"/>
      <c r="B58" s="6" t="s">
        <v>38</v>
      </c>
      <c r="C58" s="6" t="s">
        <v>39</v>
      </c>
      <c r="D58" s="7">
        <v>1500</v>
      </c>
      <c r="E58" s="6"/>
    </row>
    <row r="59" spans="1:5" ht="12.75" hidden="1" x14ac:dyDescent="0.2">
      <c r="A59" s="6"/>
      <c r="B59" s="6" t="s">
        <v>22</v>
      </c>
      <c r="C59" s="6" t="s">
        <v>39</v>
      </c>
      <c r="D59" s="7">
        <v>1200</v>
      </c>
      <c r="E59" s="6"/>
    </row>
    <row r="60" spans="1:5" ht="12.75" hidden="1" x14ac:dyDescent="0.2">
      <c r="A60" s="6"/>
      <c r="B60" s="6" t="s">
        <v>23</v>
      </c>
      <c r="C60" s="6" t="s">
        <v>39</v>
      </c>
      <c r="D60" s="7">
        <v>700</v>
      </c>
      <c r="E60" s="6"/>
    </row>
    <row r="61" spans="1:5" ht="12.75" hidden="1" x14ac:dyDescent="0.2">
      <c r="A61" s="6"/>
      <c r="B61" s="6" t="s">
        <v>40</v>
      </c>
      <c r="C61" s="6" t="s">
        <v>39</v>
      </c>
      <c r="D61" s="7">
        <v>440</v>
      </c>
      <c r="E61" s="6"/>
    </row>
    <row r="62" spans="1:5" ht="12.75" hidden="1" x14ac:dyDescent="0.2">
      <c r="A62" s="6"/>
      <c r="B62" s="6" t="s">
        <v>30</v>
      </c>
      <c r="C62" s="6" t="s">
        <v>39</v>
      </c>
      <c r="D62" s="7">
        <v>540</v>
      </c>
      <c r="E62" s="6"/>
    </row>
    <row r="63" spans="1:5" ht="38.25" hidden="1" x14ac:dyDescent="0.2">
      <c r="A63" s="6"/>
      <c r="B63" s="6" t="s">
        <v>33</v>
      </c>
      <c r="C63" s="6" t="s">
        <v>41</v>
      </c>
      <c r="D63" s="7">
        <v>46.31</v>
      </c>
      <c r="E63" s="6"/>
    </row>
    <row r="64" spans="1:5" ht="38.25" hidden="1" x14ac:dyDescent="0.2">
      <c r="A64" s="6"/>
      <c r="B64" s="6" t="s">
        <v>20</v>
      </c>
      <c r="C64" s="6" t="s">
        <v>41</v>
      </c>
      <c r="D64" s="7">
        <v>25</v>
      </c>
      <c r="E64" s="6"/>
    </row>
    <row r="65" spans="1:5" ht="38.25" hidden="1" x14ac:dyDescent="0.2">
      <c r="A65" s="6"/>
      <c r="B65" s="6" t="s">
        <v>38</v>
      </c>
      <c r="C65" s="6" t="s">
        <v>41</v>
      </c>
      <c r="D65" s="7">
        <v>19</v>
      </c>
      <c r="E65" s="6"/>
    </row>
    <row r="66" spans="1:5" ht="12.75" hidden="1" x14ac:dyDescent="0.2">
      <c r="A66" s="6"/>
      <c r="B66" s="6" t="s">
        <v>23</v>
      </c>
      <c r="C66" s="6" t="s">
        <v>39</v>
      </c>
      <c r="D66" s="7">
        <v>310</v>
      </c>
      <c r="E66" s="6"/>
    </row>
    <row r="67" spans="1:5" ht="12.75" hidden="1" x14ac:dyDescent="0.2">
      <c r="A67" s="6"/>
      <c r="B67" s="6" t="s">
        <v>3</v>
      </c>
      <c r="C67" s="6" t="s">
        <v>42</v>
      </c>
      <c r="D67" s="7">
        <v>18432</v>
      </c>
      <c r="E67" s="6"/>
    </row>
    <row r="68" spans="1:5" ht="12.75" hidden="1" x14ac:dyDescent="0.2">
      <c r="A68" s="6"/>
      <c r="B68" s="6" t="s">
        <v>23</v>
      </c>
      <c r="C68" s="6" t="s">
        <v>42</v>
      </c>
      <c r="D68" s="7">
        <v>1500</v>
      </c>
      <c r="E68" s="6"/>
    </row>
    <row r="69" spans="1:5" ht="38.25" hidden="1" x14ac:dyDescent="0.2">
      <c r="A69" s="6"/>
      <c r="B69" s="6" t="s">
        <v>3</v>
      </c>
      <c r="C69" s="6" t="s">
        <v>43</v>
      </c>
      <c r="D69" s="7">
        <v>183.7</v>
      </c>
      <c r="E69" s="6"/>
    </row>
    <row r="70" spans="1:5" ht="15" hidden="1" customHeight="1" x14ac:dyDescent="0.2">
      <c r="A70" s="6"/>
      <c r="B70" s="6"/>
      <c r="C70" s="6"/>
      <c r="D70" s="7">
        <f>SUM(D2:D69)+3124.87</f>
        <v>455872.26000000013</v>
      </c>
      <c r="E70" s="6"/>
    </row>
    <row r="71" spans="1:5" ht="15" hidden="1" customHeight="1" x14ac:dyDescent="0.2">
      <c r="D71" s="8"/>
      <c r="E71" s="8"/>
    </row>
    <row r="72" spans="1:5" ht="15" customHeight="1" x14ac:dyDescent="0.25">
      <c r="A72" s="23" t="s">
        <v>138</v>
      </c>
      <c r="B72" s="23"/>
      <c r="C72" s="23"/>
      <c r="D72" s="23"/>
      <c r="E72" s="23"/>
    </row>
    <row r="73" spans="1:5" ht="15" customHeight="1" x14ac:dyDescent="0.2">
      <c r="A73" s="26" t="s">
        <v>124</v>
      </c>
      <c r="B73" s="33" t="s">
        <v>44</v>
      </c>
      <c r="C73" s="33" t="s">
        <v>45</v>
      </c>
      <c r="D73" s="33" t="s">
        <v>46</v>
      </c>
      <c r="E73" s="33"/>
    </row>
    <row r="74" spans="1:5" ht="15" customHeight="1" x14ac:dyDescent="0.2">
      <c r="A74" s="27"/>
      <c r="B74" s="33"/>
      <c r="C74" s="33"/>
      <c r="D74" s="9" t="s">
        <v>47</v>
      </c>
      <c r="E74" s="9" t="s">
        <v>48</v>
      </c>
    </row>
    <row r="75" spans="1:5" ht="15" customHeight="1" x14ac:dyDescent="0.2">
      <c r="A75" s="2">
        <v>1</v>
      </c>
      <c r="B75" s="2" t="s">
        <v>114</v>
      </c>
      <c r="C75" s="10">
        <f>D43+D44+D45+D46+D47+D48+D49+D50+D51+240-1000</f>
        <v>14716.5</v>
      </c>
      <c r="D75" s="1"/>
      <c r="E75" s="1"/>
    </row>
    <row r="76" spans="1:5" ht="25.5" x14ac:dyDescent="0.2">
      <c r="A76" s="1">
        <v>1.1000000000000001</v>
      </c>
      <c r="B76" s="1" t="s">
        <v>179</v>
      </c>
      <c r="C76" s="11">
        <v>5000</v>
      </c>
      <c r="D76" s="1" t="s">
        <v>177</v>
      </c>
      <c r="E76" s="1" t="s">
        <v>125</v>
      </c>
    </row>
    <row r="77" spans="1:5" ht="76.5" x14ac:dyDescent="0.2">
      <c r="A77" s="1">
        <v>1.2</v>
      </c>
      <c r="B77" s="18" t="s">
        <v>187</v>
      </c>
      <c r="C77" s="11">
        <v>6000</v>
      </c>
      <c r="D77" s="1" t="s">
        <v>177</v>
      </c>
      <c r="E77" s="1" t="s">
        <v>126</v>
      </c>
    </row>
    <row r="78" spans="1:5" ht="29.25" customHeight="1" x14ac:dyDescent="0.2">
      <c r="A78" s="1">
        <v>1.3</v>
      </c>
      <c r="B78" s="1" t="s">
        <v>128</v>
      </c>
      <c r="C78" s="11">
        <v>1360</v>
      </c>
      <c r="D78" s="1" t="s">
        <v>177</v>
      </c>
      <c r="E78" s="1" t="s">
        <v>127</v>
      </c>
    </row>
    <row r="79" spans="1:5" ht="15" hidden="1" customHeight="1" x14ac:dyDescent="0.2">
      <c r="A79" s="1"/>
      <c r="B79" s="1"/>
      <c r="C79" s="11"/>
      <c r="D79" s="1"/>
      <c r="E79" s="1"/>
    </row>
    <row r="80" spans="1:5" ht="15" customHeight="1" x14ac:dyDescent="0.2">
      <c r="A80" s="1">
        <v>1.4</v>
      </c>
      <c r="B80" s="1" t="s">
        <v>137</v>
      </c>
      <c r="C80" s="11">
        <v>2356.5</v>
      </c>
      <c r="D80" s="1" t="s">
        <v>178</v>
      </c>
      <c r="E80" s="12"/>
    </row>
    <row r="81" spans="1:5" ht="15" customHeight="1" x14ac:dyDescent="0.2">
      <c r="A81" s="1">
        <v>2</v>
      </c>
      <c r="B81" s="1" t="s">
        <v>115</v>
      </c>
      <c r="C81" s="11">
        <f>D41+D42+3000+3399.32+1000</f>
        <v>25870.760000000002</v>
      </c>
      <c r="D81" s="19" t="s">
        <v>67</v>
      </c>
      <c r="E81" s="20"/>
    </row>
    <row r="82" spans="1:5" ht="29.25" customHeight="1" x14ac:dyDescent="0.2">
      <c r="A82" s="1">
        <v>3</v>
      </c>
      <c r="B82" s="1" t="s">
        <v>50</v>
      </c>
      <c r="C82" s="11">
        <f>D57</f>
        <v>6997.55</v>
      </c>
      <c r="D82" s="34" t="s">
        <v>68</v>
      </c>
      <c r="E82" s="35"/>
    </row>
    <row r="83" spans="1:5" ht="12.75" x14ac:dyDescent="0.2">
      <c r="A83" s="9">
        <v>4</v>
      </c>
      <c r="B83" s="2" t="s">
        <v>170</v>
      </c>
      <c r="C83" s="10">
        <f>C84+C85+C86+C87+C88+C89+C90+C91+C92+C93+C94+C95+C96+C97+C98+C99+C100+C101+C102+C103+C104</f>
        <v>69796.73</v>
      </c>
      <c r="D83" s="21"/>
      <c r="E83" s="22"/>
    </row>
    <row r="84" spans="1:5" ht="25.5" x14ac:dyDescent="0.2">
      <c r="A84" s="13">
        <v>4.0999999999999996</v>
      </c>
      <c r="B84" s="1" t="s">
        <v>140</v>
      </c>
      <c r="C84" s="11">
        <v>13200</v>
      </c>
      <c r="D84" s="19" t="s">
        <v>99</v>
      </c>
      <c r="E84" s="20"/>
    </row>
    <row r="85" spans="1:5" ht="12.75" x14ac:dyDescent="0.2">
      <c r="A85" s="13">
        <v>4.2</v>
      </c>
      <c r="B85" s="1" t="s">
        <v>141</v>
      </c>
      <c r="C85" s="11">
        <v>10227.6</v>
      </c>
      <c r="D85" s="19" t="s">
        <v>142</v>
      </c>
      <c r="E85" s="20"/>
    </row>
    <row r="86" spans="1:5" ht="12.75" x14ac:dyDescent="0.2">
      <c r="A86" s="13">
        <v>4.3</v>
      </c>
      <c r="B86" s="1" t="s">
        <v>143</v>
      </c>
      <c r="C86" s="11">
        <v>372</v>
      </c>
      <c r="D86" s="19" t="s">
        <v>142</v>
      </c>
      <c r="E86" s="20"/>
    </row>
    <row r="87" spans="1:5" ht="12.75" x14ac:dyDescent="0.2">
      <c r="A87" s="13">
        <v>4.4000000000000004</v>
      </c>
      <c r="B87" s="1" t="s">
        <v>144</v>
      </c>
      <c r="C87" s="11">
        <v>8544.8799999999992</v>
      </c>
      <c r="D87" s="19" t="s">
        <v>145</v>
      </c>
      <c r="E87" s="20"/>
    </row>
    <row r="88" spans="1:5" ht="12.75" x14ac:dyDescent="0.2">
      <c r="A88" s="13">
        <v>4.5</v>
      </c>
      <c r="B88" s="1" t="s">
        <v>146</v>
      </c>
      <c r="C88" s="11">
        <v>3888</v>
      </c>
      <c r="D88" s="19" t="s">
        <v>147</v>
      </c>
      <c r="E88" s="20"/>
    </row>
    <row r="89" spans="1:5" ht="12.75" x14ac:dyDescent="0.2">
      <c r="A89" s="13">
        <v>4.5999999999999996</v>
      </c>
      <c r="B89" s="1" t="s">
        <v>148</v>
      </c>
      <c r="C89" s="11">
        <v>3589.2</v>
      </c>
      <c r="D89" s="19" t="s">
        <v>149</v>
      </c>
      <c r="E89" s="20"/>
    </row>
    <row r="90" spans="1:5" ht="12.75" x14ac:dyDescent="0.2">
      <c r="A90" s="13">
        <v>4.7</v>
      </c>
      <c r="B90" s="1" t="s">
        <v>150</v>
      </c>
      <c r="C90" s="11">
        <f>2987.5+41.75</f>
        <v>3029.25</v>
      </c>
      <c r="D90" s="19" t="s">
        <v>151</v>
      </c>
      <c r="E90" s="20"/>
    </row>
    <row r="91" spans="1:5" ht="12.75" x14ac:dyDescent="0.2">
      <c r="A91" s="13">
        <v>4.8</v>
      </c>
      <c r="B91" s="1" t="s">
        <v>153</v>
      </c>
      <c r="C91" s="11">
        <v>2856</v>
      </c>
      <c r="D91" s="19" t="s">
        <v>152</v>
      </c>
      <c r="E91" s="20"/>
    </row>
    <row r="92" spans="1:5" ht="12.75" x14ac:dyDescent="0.2">
      <c r="A92" s="13">
        <v>4.9000000000000004</v>
      </c>
      <c r="B92" s="1" t="s">
        <v>154</v>
      </c>
      <c r="C92" s="11">
        <v>2620</v>
      </c>
      <c r="D92" s="19" t="s">
        <v>155</v>
      </c>
      <c r="E92" s="20"/>
    </row>
    <row r="93" spans="1:5" ht="12.75" x14ac:dyDescent="0.2">
      <c r="A93" s="14">
        <v>4.0999999999999996</v>
      </c>
      <c r="B93" s="1" t="s">
        <v>157</v>
      </c>
      <c r="C93" s="11">
        <v>2568</v>
      </c>
      <c r="D93" s="19" t="s">
        <v>156</v>
      </c>
      <c r="E93" s="20"/>
    </row>
    <row r="94" spans="1:5" ht="12.75" x14ac:dyDescent="0.2">
      <c r="A94" s="14">
        <v>4.1100000000000003</v>
      </c>
      <c r="B94" s="1" t="s">
        <v>158</v>
      </c>
      <c r="C94" s="11">
        <v>2086.81</v>
      </c>
      <c r="D94" s="19" t="s">
        <v>159</v>
      </c>
      <c r="E94" s="20"/>
    </row>
    <row r="95" spans="1:5" ht="12.75" x14ac:dyDescent="0.2">
      <c r="A95" s="14">
        <v>4.12</v>
      </c>
      <c r="B95" s="1" t="s">
        <v>160</v>
      </c>
      <c r="C95" s="11">
        <v>1504.09</v>
      </c>
      <c r="D95" s="19" t="s">
        <v>121</v>
      </c>
      <c r="E95" s="20"/>
    </row>
    <row r="96" spans="1:5" ht="12.75" x14ac:dyDescent="0.2">
      <c r="A96" s="14">
        <v>4.13</v>
      </c>
      <c r="B96" s="1" t="s">
        <v>162</v>
      </c>
      <c r="C96" s="11">
        <v>1080</v>
      </c>
      <c r="D96" s="19" t="s">
        <v>161</v>
      </c>
      <c r="E96" s="20"/>
    </row>
    <row r="97" spans="1:5" ht="12.75" x14ac:dyDescent="0.2">
      <c r="A97" s="14">
        <v>4.1399999999999997</v>
      </c>
      <c r="B97" s="1" t="s">
        <v>163</v>
      </c>
      <c r="C97" s="11">
        <v>736.66</v>
      </c>
      <c r="D97" s="19" t="s">
        <v>164</v>
      </c>
      <c r="E97" s="20"/>
    </row>
    <row r="98" spans="1:5" ht="12.75" x14ac:dyDescent="0.2">
      <c r="A98" s="14">
        <v>4.1500000000000004</v>
      </c>
      <c r="B98" s="1" t="s">
        <v>165</v>
      </c>
      <c r="C98" s="11">
        <v>696</v>
      </c>
      <c r="D98" s="19" t="s">
        <v>166</v>
      </c>
      <c r="E98" s="20"/>
    </row>
    <row r="99" spans="1:5" ht="12.75" x14ac:dyDescent="0.2">
      <c r="A99" s="14">
        <v>4.16</v>
      </c>
      <c r="B99" s="1" t="s">
        <v>169</v>
      </c>
      <c r="C99" s="11">
        <v>640</v>
      </c>
      <c r="D99" s="19" t="s">
        <v>167</v>
      </c>
      <c r="E99" s="20"/>
    </row>
    <row r="100" spans="1:5" ht="12.75" x14ac:dyDescent="0.2">
      <c r="A100" s="14">
        <v>4.17</v>
      </c>
      <c r="B100" s="1" t="s">
        <v>168</v>
      </c>
      <c r="C100" s="11">
        <v>451.44</v>
      </c>
      <c r="D100" s="19" t="s">
        <v>66</v>
      </c>
      <c r="E100" s="20"/>
    </row>
    <row r="101" spans="1:5" ht="12.75" x14ac:dyDescent="0.2">
      <c r="A101" s="14">
        <v>4.18</v>
      </c>
      <c r="B101" s="1" t="s">
        <v>171</v>
      </c>
      <c r="C101" s="11">
        <f>792.8-12</f>
        <v>780.8</v>
      </c>
      <c r="D101" s="19" t="s">
        <v>142</v>
      </c>
      <c r="E101" s="20"/>
    </row>
    <row r="102" spans="1:5" ht="12.75" x14ac:dyDescent="0.2">
      <c r="A102" s="14">
        <v>4.1900000000000004</v>
      </c>
      <c r="B102" s="1" t="s">
        <v>171</v>
      </c>
      <c r="C102" s="11">
        <v>282</v>
      </c>
      <c r="D102" s="19" t="s">
        <v>172</v>
      </c>
      <c r="E102" s="20"/>
    </row>
    <row r="103" spans="1:5" ht="12.75" x14ac:dyDescent="0.2">
      <c r="A103" s="14">
        <v>4.2</v>
      </c>
      <c r="B103" s="1" t="s">
        <v>173</v>
      </c>
      <c r="C103" s="11">
        <v>504</v>
      </c>
      <c r="D103" s="19" t="s">
        <v>176</v>
      </c>
      <c r="E103" s="20"/>
    </row>
    <row r="104" spans="1:5" ht="12.75" x14ac:dyDescent="0.2">
      <c r="A104" s="14">
        <v>4.21</v>
      </c>
      <c r="B104" s="1" t="s">
        <v>175</v>
      </c>
      <c r="C104" s="11">
        <v>10140</v>
      </c>
      <c r="D104" s="19" t="s">
        <v>174</v>
      </c>
      <c r="E104" s="20"/>
    </row>
    <row r="105" spans="1:5" ht="30" customHeight="1" x14ac:dyDescent="0.2">
      <c r="A105" s="1">
        <v>5</v>
      </c>
      <c r="B105" s="2" t="s">
        <v>116</v>
      </c>
      <c r="C105" s="10">
        <f>D8+D9+D10+5175.26-254.16+400.8+660.75+10.44+34.92+D56+20334.19</f>
        <v>97642.849999999991</v>
      </c>
      <c r="D105" s="19"/>
      <c r="E105" s="20"/>
    </row>
    <row r="106" spans="1:5" ht="15" customHeight="1" x14ac:dyDescent="0.2">
      <c r="A106" s="1">
        <v>5.0999999999999996</v>
      </c>
      <c r="B106" s="1" t="s">
        <v>52</v>
      </c>
      <c r="C106" s="11">
        <f>26374.88-254.16</f>
        <v>26120.720000000001</v>
      </c>
      <c r="D106" s="1" t="s">
        <v>66</v>
      </c>
      <c r="E106" s="1" t="s">
        <v>63</v>
      </c>
    </row>
    <row r="107" spans="1:5" ht="15" customHeight="1" x14ac:dyDescent="0.2">
      <c r="A107" s="1">
        <v>5.2</v>
      </c>
      <c r="B107" s="1" t="s">
        <v>60</v>
      </c>
      <c r="C107" s="11">
        <f>2088+400.8</f>
        <v>2488.8000000000002</v>
      </c>
      <c r="D107" s="19" t="s">
        <v>67</v>
      </c>
      <c r="E107" s="20"/>
    </row>
    <row r="108" spans="1:5" ht="38.25" x14ac:dyDescent="0.2">
      <c r="A108" s="1">
        <v>5.3</v>
      </c>
      <c r="B108" s="1" t="s">
        <v>57</v>
      </c>
      <c r="C108" s="11">
        <f>3835.26+34.92+10.44+660.75</f>
        <v>4541.3700000000008</v>
      </c>
      <c r="D108" s="1" t="s">
        <v>62</v>
      </c>
      <c r="E108" s="1" t="s">
        <v>73</v>
      </c>
    </row>
    <row r="109" spans="1:5" ht="15" customHeight="1" x14ac:dyDescent="0.2">
      <c r="A109" s="1">
        <v>5.4</v>
      </c>
      <c r="B109" s="1" t="s">
        <v>58</v>
      </c>
      <c r="C109" s="4">
        <v>31539.06</v>
      </c>
      <c r="D109" s="1" t="s">
        <v>65</v>
      </c>
      <c r="E109" s="1" t="s">
        <v>61</v>
      </c>
    </row>
    <row r="110" spans="1:5" ht="15" customHeight="1" x14ac:dyDescent="0.2">
      <c r="A110" s="1">
        <v>5.5</v>
      </c>
      <c r="B110" s="1" t="s">
        <v>56</v>
      </c>
      <c r="C110" s="4">
        <v>11890.7</v>
      </c>
      <c r="D110" s="1" t="s">
        <v>64</v>
      </c>
      <c r="E110" s="1" t="s">
        <v>59</v>
      </c>
    </row>
    <row r="111" spans="1:5" ht="15" customHeight="1" x14ac:dyDescent="0.2">
      <c r="A111" s="1">
        <v>5.6</v>
      </c>
      <c r="B111" s="1" t="s">
        <v>69</v>
      </c>
      <c r="C111" s="11">
        <f>D56</f>
        <v>728.01</v>
      </c>
      <c r="D111" s="19" t="s">
        <v>67</v>
      </c>
      <c r="E111" s="20"/>
    </row>
    <row r="112" spans="1:5" ht="25.5" x14ac:dyDescent="0.2">
      <c r="A112" s="1">
        <v>5.7</v>
      </c>
      <c r="B112" s="1" t="s">
        <v>87</v>
      </c>
      <c r="C112" s="11">
        <f>15894.19+4440</f>
        <v>20334.190000000002</v>
      </c>
      <c r="D112" s="19"/>
      <c r="E112" s="20"/>
    </row>
    <row r="113" spans="1:5" ht="15" customHeight="1" x14ac:dyDescent="0.2">
      <c r="A113" s="1">
        <v>6</v>
      </c>
      <c r="B113" s="1" t="s">
        <v>117</v>
      </c>
      <c r="C113" s="11">
        <f>D69+1340+1800</f>
        <v>3323.7</v>
      </c>
      <c r="D113" s="19" t="s">
        <v>67</v>
      </c>
      <c r="E113" s="20"/>
    </row>
    <row r="114" spans="1:5" ht="15" customHeight="1" x14ac:dyDescent="0.2">
      <c r="A114" s="30">
        <v>7</v>
      </c>
      <c r="B114" s="30" t="s">
        <v>77</v>
      </c>
      <c r="C114" s="15">
        <f>2400*4</f>
        <v>9600</v>
      </c>
      <c r="D114" s="1" t="s">
        <v>177</v>
      </c>
      <c r="E114" s="1" t="s">
        <v>76</v>
      </c>
    </row>
    <row r="115" spans="1:5" ht="15" customHeight="1" x14ac:dyDescent="0.2">
      <c r="A115" s="31"/>
      <c r="B115" s="31"/>
      <c r="C115" s="15">
        <v>4000</v>
      </c>
      <c r="D115" s="1" t="s">
        <v>177</v>
      </c>
      <c r="E115" s="1" t="s">
        <v>136</v>
      </c>
    </row>
    <row r="116" spans="1:5" ht="15" customHeight="1" x14ac:dyDescent="0.2">
      <c r="A116" s="32"/>
      <c r="B116" s="32"/>
      <c r="C116" s="15">
        <v>3450</v>
      </c>
      <c r="D116" s="16" t="s">
        <v>177</v>
      </c>
      <c r="E116" s="4" t="s">
        <v>188</v>
      </c>
    </row>
    <row r="117" spans="1:5" ht="33" customHeight="1" x14ac:dyDescent="0.2">
      <c r="A117" s="1">
        <v>8</v>
      </c>
      <c r="B117" s="1" t="s">
        <v>181</v>
      </c>
      <c r="C117" s="15">
        <f>11520+10800</f>
        <v>22320</v>
      </c>
      <c r="D117" s="1" t="s">
        <v>88</v>
      </c>
      <c r="E117" s="1" t="s">
        <v>89</v>
      </c>
    </row>
    <row r="118" spans="1:5" ht="29.25" customHeight="1" x14ac:dyDescent="0.2">
      <c r="A118" s="1">
        <v>9</v>
      </c>
      <c r="B118" s="1" t="s">
        <v>182</v>
      </c>
      <c r="C118" s="15">
        <f>6000+9000</f>
        <v>15000</v>
      </c>
      <c r="D118" s="1" t="s">
        <v>90</v>
      </c>
      <c r="E118" s="1" t="s">
        <v>91</v>
      </c>
    </row>
    <row r="119" spans="1:5" ht="30" customHeight="1" x14ac:dyDescent="0.2">
      <c r="A119" s="1">
        <v>10</v>
      </c>
      <c r="B119" s="1" t="s">
        <v>180</v>
      </c>
      <c r="C119" s="15">
        <v>27840</v>
      </c>
      <c r="D119" s="1" t="s">
        <v>92</v>
      </c>
      <c r="E119" s="1" t="s">
        <v>93</v>
      </c>
    </row>
    <row r="120" spans="1:5" ht="25.5" x14ac:dyDescent="0.2">
      <c r="A120" s="1">
        <v>11</v>
      </c>
      <c r="B120" s="1" t="s">
        <v>183</v>
      </c>
      <c r="C120" s="15">
        <v>3600</v>
      </c>
      <c r="D120" s="1" t="s">
        <v>95</v>
      </c>
      <c r="E120" s="1" t="s">
        <v>96</v>
      </c>
    </row>
    <row r="121" spans="1:5" ht="15" customHeight="1" x14ac:dyDescent="0.2">
      <c r="A121" s="1">
        <v>12</v>
      </c>
      <c r="B121" s="1" t="s">
        <v>184</v>
      </c>
      <c r="C121" s="15">
        <v>36000</v>
      </c>
      <c r="D121" s="1" t="s">
        <v>100</v>
      </c>
      <c r="E121" s="1" t="s">
        <v>101</v>
      </c>
    </row>
    <row r="122" spans="1:5" ht="15" customHeight="1" x14ac:dyDescent="0.2">
      <c r="A122" s="1">
        <v>13</v>
      </c>
      <c r="B122" s="1" t="s">
        <v>53</v>
      </c>
      <c r="C122" s="11">
        <f>D67</f>
        <v>18432</v>
      </c>
      <c r="D122" s="1" t="s">
        <v>54</v>
      </c>
      <c r="E122" s="1" t="s">
        <v>55</v>
      </c>
    </row>
    <row r="123" spans="1:5" ht="15" customHeight="1" x14ac:dyDescent="0.2">
      <c r="A123" s="1">
        <v>14</v>
      </c>
      <c r="B123" s="1" t="s">
        <v>123</v>
      </c>
      <c r="C123" s="11">
        <f>D68</f>
        <v>1500</v>
      </c>
      <c r="D123" s="4" t="s">
        <v>134</v>
      </c>
      <c r="E123" s="4" t="s">
        <v>135</v>
      </c>
    </row>
    <row r="124" spans="1:5" ht="43.5" customHeight="1" x14ac:dyDescent="0.2">
      <c r="A124" s="1">
        <v>15</v>
      </c>
      <c r="B124" s="1" t="s">
        <v>94</v>
      </c>
      <c r="C124" s="11">
        <f>12*115.2</f>
        <v>1382.4</v>
      </c>
      <c r="D124" s="1" t="s">
        <v>122</v>
      </c>
      <c r="E124" s="3" t="s">
        <v>130</v>
      </c>
    </row>
    <row r="125" spans="1:5" ht="15" customHeight="1" x14ac:dyDescent="0.2">
      <c r="A125" s="1">
        <v>16</v>
      </c>
      <c r="B125" s="1" t="s">
        <v>49</v>
      </c>
      <c r="C125" s="11">
        <f>D58+D59+D60+D61+D62+D66</f>
        <v>4690</v>
      </c>
      <c r="D125" s="19" t="s">
        <v>67</v>
      </c>
      <c r="E125" s="20"/>
    </row>
    <row r="126" spans="1:5" ht="38.25" x14ac:dyDescent="0.2">
      <c r="A126" s="1">
        <v>17</v>
      </c>
      <c r="B126" s="1" t="s">
        <v>112</v>
      </c>
      <c r="C126" s="11">
        <f>D63+D64+D65+396+1200+542.4</f>
        <v>2228.71</v>
      </c>
      <c r="D126" s="19" t="s">
        <v>67</v>
      </c>
      <c r="E126" s="20"/>
    </row>
    <row r="127" spans="1:5" ht="15" customHeight="1" x14ac:dyDescent="0.2">
      <c r="A127" s="1">
        <v>18</v>
      </c>
      <c r="B127" s="1" t="s">
        <v>51</v>
      </c>
      <c r="C127" s="11">
        <f>D21+D22+D23+D24+D25+D26+D27+D28+D29+D30+D31+D32+D33+D34+D35+D36+D37+D38+D39+D40</f>
        <v>8784</v>
      </c>
      <c r="D127" s="19" t="s">
        <v>67</v>
      </c>
      <c r="E127" s="20"/>
    </row>
    <row r="128" spans="1:5" ht="15" customHeight="1" x14ac:dyDescent="0.2">
      <c r="A128" s="1">
        <v>19</v>
      </c>
      <c r="B128" s="1" t="s">
        <v>70</v>
      </c>
      <c r="C128" s="11">
        <f>D52+D53</f>
        <v>216</v>
      </c>
      <c r="D128" s="1" t="s">
        <v>71</v>
      </c>
      <c r="E128" s="1" t="s">
        <v>72</v>
      </c>
    </row>
    <row r="129" spans="1:5" ht="15" customHeight="1" x14ac:dyDescent="0.2">
      <c r="A129" s="1">
        <v>20</v>
      </c>
      <c r="B129" s="1" t="s">
        <v>74</v>
      </c>
      <c r="C129" s="15">
        <f>1269-343+162+162+214-54</f>
        <v>1410</v>
      </c>
      <c r="D129" s="1" t="s">
        <v>119</v>
      </c>
      <c r="E129" s="1" t="s">
        <v>120</v>
      </c>
    </row>
    <row r="130" spans="1:5" ht="44.25" customHeight="1" x14ac:dyDescent="0.2">
      <c r="A130" s="1">
        <v>21</v>
      </c>
      <c r="B130" s="1" t="s">
        <v>75</v>
      </c>
      <c r="C130" s="15">
        <f>1728+172.8+172.8</f>
        <v>2073.6</v>
      </c>
      <c r="D130" s="4" t="s">
        <v>121</v>
      </c>
      <c r="E130" s="4" t="s">
        <v>129</v>
      </c>
    </row>
    <row r="131" spans="1:5" ht="30.75" customHeight="1" x14ac:dyDescent="0.2">
      <c r="A131" s="1">
        <v>22</v>
      </c>
      <c r="B131" s="1" t="s">
        <v>86</v>
      </c>
      <c r="C131" s="15">
        <f>312+145+570+204+390+572.72+523.2+228+414+386.77+360+80+20</f>
        <v>4205.6900000000005</v>
      </c>
      <c r="D131" s="19" t="s">
        <v>67</v>
      </c>
      <c r="E131" s="20"/>
    </row>
    <row r="132" spans="1:5" ht="38.25" x14ac:dyDescent="0.2">
      <c r="A132" s="1">
        <v>23</v>
      </c>
      <c r="B132" s="1" t="s">
        <v>79</v>
      </c>
      <c r="C132" s="15">
        <v>1020</v>
      </c>
      <c r="D132" s="1" t="s">
        <v>80</v>
      </c>
      <c r="E132" s="1" t="s">
        <v>81</v>
      </c>
    </row>
    <row r="133" spans="1:5" ht="15" customHeight="1" x14ac:dyDescent="0.2">
      <c r="A133" s="1">
        <v>24</v>
      </c>
      <c r="B133" s="1" t="s">
        <v>82</v>
      </c>
      <c r="C133" s="15">
        <v>2892</v>
      </c>
      <c r="D133" s="19" t="s">
        <v>78</v>
      </c>
      <c r="E133" s="20"/>
    </row>
    <row r="134" spans="1:5" ht="15" customHeight="1" x14ac:dyDescent="0.2">
      <c r="A134" s="1">
        <v>25</v>
      </c>
      <c r="B134" s="1" t="s">
        <v>83</v>
      </c>
      <c r="C134" s="15">
        <v>3980</v>
      </c>
      <c r="D134" s="1" t="s">
        <v>84</v>
      </c>
      <c r="E134" s="1" t="s">
        <v>85</v>
      </c>
    </row>
    <row r="135" spans="1:5" ht="15" customHeight="1" x14ac:dyDescent="0.2">
      <c r="A135" s="1">
        <v>26</v>
      </c>
      <c r="B135" s="1" t="s">
        <v>109</v>
      </c>
      <c r="C135" s="15">
        <f>2583.64+239.87+4744.68+469.6+568.44+356.73+385.24</f>
        <v>9348.2000000000007</v>
      </c>
      <c r="D135" s="1" t="s">
        <v>107</v>
      </c>
      <c r="E135" s="1" t="s">
        <v>108</v>
      </c>
    </row>
    <row r="136" spans="1:5" ht="15" customHeight="1" x14ac:dyDescent="0.2">
      <c r="A136" s="1">
        <v>27</v>
      </c>
      <c r="B136" s="1" t="s">
        <v>139</v>
      </c>
      <c r="C136" s="15">
        <f>1762.15+69.6</f>
        <v>1831.75</v>
      </c>
      <c r="D136" s="19" t="s">
        <v>78</v>
      </c>
      <c r="E136" s="20"/>
    </row>
    <row r="137" spans="1:5" ht="15" customHeight="1" x14ac:dyDescent="0.2">
      <c r="A137" s="1">
        <v>28</v>
      </c>
      <c r="B137" s="1" t="s">
        <v>133</v>
      </c>
      <c r="C137" s="15">
        <v>2992.42</v>
      </c>
      <c r="D137" s="4" t="s">
        <v>97</v>
      </c>
      <c r="E137" s="4" t="s">
        <v>131</v>
      </c>
    </row>
    <row r="138" spans="1:5" ht="15" customHeight="1" x14ac:dyDescent="0.2">
      <c r="A138" s="1">
        <v>29</v>
      </c>
      <c r="B138" s="1" t="s">
        <v>98</v>
      </c>
      <c r="C138" s="15">
        <v>2364</v>
      </c>
      <c r="D138" s="4" t="s">
        <v>99</v>
      </c>
      <c r="E138" s="4" t="s">
        <v>132</v>
      </c>
    </row>
    <row r="139" spans="1:5" ht="15" customHeight="1" x14ac:dyDescent="0.2">
      <c r="A139" s="1">
        <v>30</v>
      </c>
      <c r="B139" s="1" t="s">
        <v>102</v>
      </c>
      <c r="C139" s="15">
        <v>2520</v>
      </c>
      <c r="D139" s="19" t="s">
        <v>186</v>
      </c>
      <c r="E139" s="20"/>
    </row>
    <row r="140" spans="1:5" ht="15" customHeight="1" x14ac:dyDescent="0.2">
      <c r="A140" s="1">
        <v>31</v>
      </c>
      <c r="B140" s="1" t="s">
        <v>185</v>
      </c>
      <c r="C140" s="15">
        <v>2520</v>
      </c>
      <c r="D140" s="19" t="s">
        <v>186</v>
      </c>
      <c r="E140" s="20"/>
    </row>
    <row r="141" spans="1:5" ht="25.5" x14ac:dyDescent="0.2">
      <c r="A141" s="1">
        <v>32</v>
      </c>
      <c r="B141" s="1" t="s">
        <v>103</v>
      </c>
      <c r="C141" s="15">
        <v>1019.52</v>
      </c>
      <c r="D141" s="19" t="s">
        <v>186</v>
      </c>
      <c r="E141" s="20"/>
    </row>
    <row r="142" spans="1:5" ht="12.75" x14ac:dyDescent="0.2">
      <c r="A142" s="1">
        <v>33</v>
      </c>
      <c r="B142" s="1" t="s">
        <v>106</v>
      </c>
      <c r="C142" s="15">
        <v>24600</v>
      </c>
      <c r="D142" s="1" t="s">
        <v>104</v>
      </c>
      <c r="E142" s="12" t="s">
        <v>105</v>
      </c>
    </row>
    <row r="143" spans="1:5" ht="12.75" x14ac:dyDescent="0.2">
      <c r="A143" s="1">
        <v>34</v>
      </c>
      <c r="B143" s="1" t="s">
        <v>111</v>
      </c>
      <c r="C143" s="15">
        <v>1080</v>
      </c>
      <c r="D143" s="19" t="s">
        <v>186</v>
      </c>
      <c r="E143" s="20"/>
    </row>
    <row r="144" spans="1:5" ht="12.75" x14ac:dyDescent="0.2">
      <c r="A144" s="1">
        <v>35</v>
      </c>
      <c r="B144" s="1" t="s">
        <v>113</v>
      </c>
      <c r="C144" s="15">
        <v>2312.4</v>
      </c>
      <c r="D144" s="19" t="s">
        <v>186</v>
      </c>
      <c r="E144" s="20"/>
    </row>
    <row r="145" spans="1:5" ht="76.5" x14ac:dyDescent="0.2">
      <c r="A145" s="1">
        <v>36</v>
      </c>
      <c r="B145" s="1" t="s">
        <v>110</v>
      </c>
      <c r="C145" s="15">
        <f>6+162-370.4+25+779.04+73.97+613.68+162+751.4+36.8+68.5+10.9+13.24+361.8+136.2+80.39+73.97+82.08+2615.27+2030.4+180+72+9+138+924+383.28+73.97+783+240+36+10+677.07+196+104.76+38+240+240+254.16</f>
        <v>12311.48</v>
      </c>
      <c r="D145" s="28" t="s">
        <v>186</v>
      </c>
      <c r="E145" s="29"/>
    </row>
    <row r="146" spans="1:5" ht="15" customHeight="1" x14ac:dyDescent="0.2">
      <c r="A146" s="24" t="s">
        <v>118</v>
      </c>
      <c r="B146" s="25"/>
      <c r="C146" s="17">
        <f>SUM(C75:C145)-C105-C75-C83</f>
        <v>455872.25999999989</v>
      </c>
      <c r="D146" s="1"/>
      <c r="E146" s="1"/>
    </row>
  </sheetData>
  <mergeCells count="49">
    <mergeCell ref="D104:E104"/>
    <mergeCell ref="D84:E84"/>
    <mergeCell ref="D85:E85"/>
    <mergeCell ref="D86:E86"/>
    <mergeCell ref="D87:E87"/>
    <mergeCell ref="D88:E88"/>
    <mergeCell ref="D89:E89"/>
    <mergeCell ref="D90:E90"/>
    <mergeCell ref="D91:E91"/>
    <mergeCell ref="D92:E92"/>
    <mergeCell ref="D93:E93"/>
    <mergeCell ref="D94:E94"/>
    <mergeCell ref="D95:E95"/>
    <mergeCell ref="D96:E96"/>
    <mergeCell ref="D97:E97"/>
    <mergeCell ref="D98:E98"/>
    <mergeCell ref="D99:E99"/>
    <mergeCell ref="D100:E100"/>
    <mergeCell ref="D101:E101"/>
    <mergeCell ref="D102:E102"/>
    <mergeCell ref="D103:E103"/>
    <mergeCell ref="B73:B74"/>
    <mergeCell ref="C73:C74"/>
    <mergeCell ref="D73:E73"/>
    <mergeCell ref="D82:E82"/>
    <mergeCell ref="D81:E81"/>
    <mergeCell ref="D126:E126"/>
    <mergeCell ref="D127:E127"/>
    <mergeCell ref="D113:E113"/>
    <mergeCell ref="D107:E107"/>
    <mergeCell ref="D111:E111"/>
    <mergeCell ref="D112:E112"/>
    <mergeCell ref="D125:E125"/>
    <mergeCell ref="D105:E105"/>
    <mergeCell ref="D83:E83"/>
    <mergeCell ref="A72:E72"/>
    <mergeCell ref="A146:B146"/>
    <mergeCell ref="D144:E144"/>
    <mergeCell ref="D131:E131"/>
    <mergeCell ref="D133:E133"/>
    <mergeCell ref="D136:E136"/>
    <mergeCell ref="D139:E139"/>
    <mergeCell ref="D140:E140"/>
    <mergeCell ref="D141:E141"/>
    <mergeCell ref="A73:A74"/>
    <mergeCell ref="D145:E145"/>
    <mergeCell ref="D143:E143"/>
    <mergeCell ref="B114:B116"/>
    <mergeCell ref="A114:A116"/>
  </mergeCells>
  <pageMargins left="0.70866141732283472" right="0.70866141732283472" top="0.78740157480314965" bottom="0.78740157480314965" header="0.31496062992125984" footer="0.31496062992125984"/>
  <pageSetup paperSize="9" scale="8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2024 г.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 balabanova</dc:creator>
  <cp:lastModifiedBy>paskov</cp:lastModifiedBy>
  <cp:lastPrinted>2025-02-26T15:07:53Z</cp:lastPrinted>
  <dcterms:created xsi:type="dcterms:W3CDTF">2025-02-24T08:43:19Z</dcterms:created>
  <dcterms:modified xsi:type="dcterms:W3CDTF">2025-02-27T07:27:14Z</dcterms:modified>
</cp:coreProperties>
</file>